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65" tabRatio="834"/>
  </bookViews>
  <sheets>
    <sheet name="Sheet2" sheetId="47" r:id="rId1"/>
  </sheets>
  <calcPr calcId="144525" concurrentCalc="0"/>
</workbook>
</file>

<file path=xl/sharedStrings.xml><?xml version="1.0" encoding="utf-8"?>
<sst xmlns="http://schemas.openxmlformats.org/spreadsheetml/2006/main" count="340" uniqueCount="241">
  <si>
    <t>工程名称：肥东法院撮镇法庭维修改造工程</t>
  </si>
  <si>
    <t>项目地址：安徽省合肥市肥东县撮镇镇星光大道</t>
  </si>
  <si>
    <t>一、室外工程：</t>
  </si>
  <si>
    <t>二、室内工程：</t>
  </si>
  <si>
    <t>三、电气工程：</t>
  </si>
  <si>
    <t>四、水暖工程：</t>
  </si>
  <si>
    <t>五、宣传装饰工程：</t>
  </si>
  <si>
    <t>六、税  金：</t>
  </si>
  <si>
    <t>序号</t>
  </si>
  <si>
    <t>编号</t>
  </si>
  <si>
    <t>工程名称</t>
  </si>
  <si>
    <t>数量</t>
  </si>
  <si>
    <t>单位</t>
  </si>
  <si>
    <t>拆除工程（PARTITIONS）</t>
  </si>
  <si>
    <t>大楼外立面修复</t>
  </si>
  <si>
    <t>1.2.1</t>
  </si>
  <si>
    <t>柱子破损修补</t>
  </si>
  <si>
    <t>根</t>
  </si>
  <si>
    <t>1.2.2</t>
  </si>
  <si>
    <t>真石漆外墙腻子基层</t>
  </si>
  <si>
    <t>平方米</t>
  </si>
  <si>
    <t>1.2.3</t>
  </si>
  <si>
    <t>外墙真石漆喷涂</t>
  </si>
  <si>
    <t>1.2.4</t>
  </si>
  <si>
    <t>坡道原地砖拆除</t>
  </si>
  <si>
    <t>项</t>
  </si>
  <si>
    <t>1.2.5</t>
  </si>
  <si>
    <t>坡道防滑石材铺贴</t>
  </si>
  <si>
    <t>二、室内工程</t>
  </si>
  <si>
    <t>序工项目（PERPARATORY WORK ）</t>
  </si>
  <si>
    <t>施工垃圾现场清运费（不含外运）。</t>
  </si>
  <si>
    <t>施工垃圾外运费（不足一车按一车计算)。</t>
  </si>
  <si>
    <t>材料人工搬运费</t>
  </si>
  <si>
    <t>成品地膜保护费</t>
  </si>
  <si>
    <t>2.1</t>
  </si>
  <si>
    <t>开门洞拆除</t>
  </si>
  <si>
    <t>2.2.1</t>
  </si>
  <si>
    <t>轻质砖墙体开门洞（门洞宽度1200mm*2400mm内）</t>
  </si>
  <si>
    <t>2.2.2</t>
  </si>
  <si>
    <t>新开门洞修整</t>
  </si>
  <si>
    <t>工艺：墙体断面机械切割处理、建筑垃圾装袋码放整齐。</t>
  </si>
  <si>
    <t>隔墙工程（PARTITIONS）</t>
  </si>
  <si>
    <t>3.1</t>
  </si>
  <si>
    <t>新建地面到天花轻体砖平面墙隔断墙</t>
  </si>
  <si>
    <t>3.1.1</t>
  </si>
  <si>
    <t>120mm厚地面到天花轻体砖（加气砖）平面隔断墙</t>
  </si>
  <si>
    <t>3.1.2</t>
  </si>
  <si>
    <t>轻体砖墙面批刮胶泥挂网</t>
  </si>
  <si>
    <t>主材：胶泥、轻体砖（加气砖）。</t>
  </si>
  <si>
    <t>工艺：定位、放线、胶泥按照胶泥包装袋上比例现场搅拌，轻体砖与墙体之间用连接片加固。</t>
  </si>
  <si>
    <t>位置：</t>
  </si>
  <si>
    <t>3.2</t>
  </si>
  <si>
    <t>新建地面到天花轻钢龙骨纸面石膏板弧形隔断墙</t>
  </si>
  <si>
    <t>3.2.1</t>
  </si>
  <si>
    <t>75系列轻钢龙骨双面单层9厘石膏板平面弧形隔断墙</t>
  </si>
  <si>
    <t>主材：轻钢龙骨、木工板、纸面石膏板。</t>
  </si>
  <si>
    <t>工艺：定位、放线、打眼，铆接轻钢龙骨后固定于原始结构面。自攻钉固定石膏板、防锈漆点涂钉眼。</t>
  </si>
  <si>
    <t>母婴室</t>
  </si>
  <si>
    <t>3.3</t>
  </si>
  <si>
    <t>新建墙体门洞过梁</t>
  </si>
  <si>
    <t>3.3.1</t>
  </si>
  <si>
    <t>1200mm角铁过梁</t>
  </si>
  <si>
    <t>主材：50*50规格角铁。</t>
  </si>
  <si>
    <t>工艺：砌墙时到门梁高度使用过梁，平放在轻体砖上，然后上放使用轻体砖交叉方式砌墙。</t>
  </si>
  <si>
    <t>3.4</t>
  </si>
  <si>
    <t>混泥土止水梁</t>
  </si>
  <si>
    <t>3.4.1</t>
  </si>
  <si>
    <t>支模现浇≤150*300混泥土止水梁</t>
  </si>
  <si>
    <t>米</t>
  </si>
  <si>
    <t>主材：钢筋、水泥砂浆、石子。</t>
  </si>
  <si>
    <t>工艺：根据实际尺寸现场支模、编植钢筋混泥土现浇止水梁</t>
  </si>
  <si>
    <t>新增无障碍卫生间</t>
  </si>
  <si>
    <t>顶面工程（CEILING WORKS）</t>
  </si>
  <si>
    <t>4.1</t>
  </si>
  <si>
    <t>供应及安装矿棉板吊顶</t>
  </si>
  <si>
    <t>4.1.2</t>
  </si>
  <si>
    <t>供应及安装600*600mm矿棉板吊顶</t>
  </si>
  <si>
    <t>工艺:定位放线打眼安装固定吊杆、主骨，挂件吊装间隔400mm*400mm轻钢龙骨骨架,9厘纸面石膏板封面、自攻螺丝钉固定，钉眼和接缝处防锈漆石膏填平</t>
  </si>
  <si>
    <t>过道、调解室</t>
  </si>
  <si>
    <t>4.2</t>
  </si>
  <si>
    <t>新建纸面石膏板吊顶</t>
  </si>
  <si>
    <t>4.2.1</t>
  </si>
  <si>
    <t>38系列轻钢龙骨纸面石膏板平面造型顶</t>
  </si>
  <si>
    <t>会议室，厅长室、调解室、大审判室、无障碍卫生间</t>
  </si>
  <si>
    <t>4.2.2</t>
  </si>
  <si>
    <t>38系列轻钢龙骨纸面石膏宽度≤500mm边顶</t>
  </si>
  <si>
    <t>过道、调解室、庭长办</t>
  </si>
  <si>
    <t>4.3</t>
  </si>
  <si>
    <t>新建窗帘盒</t>
  </si>
  <si>
    <t>4.3.1</t>
  </si>
  <si>
    <t>制作≤ 300mm*200mm石膏板饰面 （暗盒）</t>
  </si>
  <si>
    <t>大审判厅</t>
  </si>
  <si>
    <t>4.4</t>
  </si>
  <si>
    <t>供应软膜天花吊顶</t>
  </si>
  <si>
    <t>4.4.1</t>
  </si>
  <si>
    <t>人工辅料：木工板基层打底</t>
  </si>
  <si>
    <t>4.4.2</t>
  </si>
  <si>
    <t>供应及安装白色软膜天花吊顶（含LED灯光片、变压器）</t>
  </si>
  <si>
    <t>主材：工厂定制成品软膜</t>
  </si>
  <si>
    <t>工艺：饰面材料表面应洁净、色泽一致，不得有翘曲、裂缝及缺损。压条应平直、宽窄一致。</t>
  </si>
  <si>
    <t>4.5</t>
  </si>
  <si>
    <t>装饰空调风口篦子</t>
  </si>
  <si>
    <t>4.5.1</t>
  </si>
  <si>
    <t>黑色PVC材质</t>
  </si>
  <si>
    <t>4.6</t>
  </si>
  <si>
    <t>顶面批刮腻子基层处理</t>
  </si>
  <si>
    <t>4.6.1</t>
  </si>
  <si>
    <t>人工辅料：腻子批刮</t>
  </si>
  <si>
    <t>工艺:墙面将残留在基层表面上的灰尘，污垢溅沫和砂浆流痕等杂物清除扫净，并将浮尘等清扫干净。（刮腻子2遍，打磨平整）</t>
  </si>
  <si>
    <t>4.7</t>
  </si>
  <si>
    <t>顶面涂刷乳胶漆</t>
  </si>
  <si>
    <t>4.7.1</t>
  </si>
  <si>
    <t>人工辅料：立邦新时时丽乳胶漆涂刷</t>
  </si>
  <si>
    <t>工艺:滚涂面漆两遍.无刷纹、流坠。手感平整，光滑，无挡手感、无明显颗粒感。</t>
  </si>
  <si>
    <t>墙面工程（Wall Covering）</t>
  </si>
  <si>
    <t>5.1</t>
  </si>
  <si>
    <t>室内墙面批刮腻子基层处理</t>
  </si>
  <si>
    <t>5.1.1</t>
  </si>
  <si>
    <t>5.2</t>
  </si>
  <si>
    <t>室内墙面涂刷乳胶漆</t>
  </si>
  <si>
    <t>5.2.1</t>
  </si>
  <si>
    <t>人工辅料：立邦时时丽乳胶漆涂刷</t>
  </si>
  <si>
    <t>5.3</t>
  </si>
  <si>
    <t>供应及安装木饰面大板</t>
  </si>
  <si>
    <t>5.3.1</t>
  </si>
  <si>
    <t>吸音板</t>
  </si>
  <si>
    <t>5.3.2</t>
  </si>
  <si>
    <t>长城板</t>
  </si>
  <si>
    <t>5.3.3</t>
  </si>
  <si>
    <t>普通成品木饰纹大板</t>
  </si>
  <si>
    <t>会议室背景木箱基础</t>
  </si>
  <si>
    <t>白板玻璃</t>
  </si>
  <si>
    <t>工艺：墙面打磨平整，用结构胶粘贴，如需造型费用另计。</t>
  </si>
  <si>
    <t>位置：会议室+多功能审判厅、三层楼梯间背景墙</t>
  </si>
  <si>
    <t>5.4</t>
  </si>
  <si>
    <t>洗手间墙地面瓷砖铺贴</t>
  </si>
  <si>
    <t>5.5</t>
  </si>
  <si>
    <t>洗手间墙地面JS防水</t>
  </si>
  <si>
    <t>门窗工程（Windows and doors engineering）</t>
  </si>
  <si>
    <t>6.1</t>
  </si>
  <si>
    <t>供应及安装烤漆套装木质门及门套</t>
  </si>
  <si>
    <t>6.1.1</t>
  </si>
  <si>
    <t>供应及安装900mm*2100mm烤漆套装木门及五金</t>
  </si>
  <si>
    <t>套</t>
  </si>
  <si>
    <t>工艺：工厂制作木门，现场安装。</t>
  </si>
  <si>
    <t>规格：900mm*2100mm.</t>
  </si>
  <si>
    <t>6.2</t>
  </si>
  <si>
    <t>供应及安装钢化玻璃门</t>
  </si>
  <si>
    <t>6.2.1</t>
  </si>
  <si>
    <t>主材：10mm钢化玻璃，地弹簧、闭门器，电磁锁安装费</t>
  </si>
  <si>
    <t>扇</t>
  </si>
  <si>
    <t>工艺：工厂定制成品、现场安装。</t>
  </si>
  <si>
    <t>三层楼梯间</t>
  </si>
  <si>
    <t>6.3</t>
  </si>
  <si>
    <t>自动感应平开钢化玻璃门</t>
  </si>
  <si>
    <t>6.3.1</t>
  </si>
  <si>
    <t>主材：感应平开门感应器、电机、钢架、轨道及安装费</t>
  </si>
  <si>
    <t>6.3.2</t>
  </si>
  <si>
    <t>主材：12mm钢化玻璃</t>
  </si>
  <si>
    <t>工艺：在地面安装导向性轨道，将槽钢放置在门柱外电焊牢固。将机箱固定在横梁上，安装门扇。使门扇滑动平滑。</t>
  </si>
  <si>
    <t>6.4</t>
  </si>
  <si>
    <t>不锈钢门套</t>
  </si>
  <si>
    <t>6.4.1</t>
  </si>
  <si>
    <t>人工及辅料：木工板基层、201不锈钢拉丝门套</t>
  </si>
  <si>
    <t>工艺：木工板基层、定制不锈钢饰面</t>
  </si>
  <si>
    <r>
      <rPr>
        <sz val="14"/>
        <color indexed="8"/>
        <rFont val="Microsoft JhengHei"/>
        <charset val="136"/>
      </rPr>
      <t>踢</t>
    </r>
    <r>
      <rPr>
        <sz val="14"/>
        <color indexed="8"/>
        <rFont val="黑体"/>
        <charset val="134"/>
      </rPr>
      <t>脚线</t>
    </r>
    <r>
      <rPr>
        <sz val="14"/>
        <color indexed="8"/>
        <rFont val="Microsoft JhengHei"/>
        <charset val="136"/>
      </rPr>
      <t>（skirting）</t>
    </r>
  </si>
  <si>
    <t>7.1</t>
  </si>
  <si>
    <t>供应及安装复合踢脚板</t>
  </si>
  <si>
    <t>7.1.1</t>
  </si>
  <si>
    <t>主材：8公分高免漆踢脚板。</t>
  </si>
  <si>
    <t>7.1.2</t>
  </si>
  <si>
    <t>主材:黑色金属踢脚板。</t>
  </si>
  <si>
    <t>其它工程（Custom-made Furniture）</t>
  </si>
  <si>
    <t>8.1</t>
  </si>
  <si>
    <t>供应及安装窗帘</t>
  </si>
  <si>
    <t>8.1.1</t>
  </si>
  <si>
    <t>供应及安装遮光帘</t>
  </si>
  <si>
    <t>8.1.2</t>
  </si>
  <si>
    <t>供应及安装遮光卷帘</t>
  </si>
  <si>
    <t>主材：工厂制作，现场安装</t>
  </si>
  <si>
    <t>各房间，不含过道及楼梯间</t>
  </si>
  <si>
    <t xml:space="preserve">三、电气工程  </t>
  </si>
  <si>
    <t>强电电路</t>
  </si>
  <si>
    <t>1.1.1</t>
  </si>
  <si>
    <t>供应及安装2.0pvc穿线管、铜线</t>
  </si>
  <si>
    <t>备注：</t>
  </si>
  <si>
    <t>原电线不动，新增部分按设计增加</t>
  </si>
  <si>
    <t>供应及安装开关、插座面板</t>
  </si>
  <si>
    <r>
      <rPr>
        <sz val="14"/>
        <color indexed="8"/>
        <rFont val="Microsoft YaHei"/>
        <charset val="134"/>
      </rPr>
      <t>1.</t>
    </r>
    <r>
      <rPr>
        <sz val="14"/>
        <rFont val="Microsoft YaHei"/>
        <charset val="134"/>
      </rPr>
      <t>2.1</t>
    </r>
  </si>
  <si>
    <t>供应正泰单联开关面板</t>
  </si>
  <si>
    <t>开关插座换新</t>
  </si>
  <si>
    <r>
      <rPr>
        <sz val="14"/>
        <color indexed="8"/>
        <rFont val="黑体"/>
        <charset val="134"/>
      </rPr>
      <t>灯具安装工程</t>
    </r>
    <r>
      <rPr>
        <sz val="14"/>
        <rFont val="宋体"/>
        <charset val="134"/>
      </rPr>
      <t>（lighting installation）</t>
    </r>
  </si>
  <si>
    <t>供应及安装LED灯带</t>
  </si>
  <si>
    <t>2.1.1</t>
  </si>
  <si>
    <t>成品安装（人工及辅料费）</t>
  </si>
  <si>
    <t>2.1.2</t>
  </si>
  <si>
    <t>供应软管LED灯带</t>
  </si>
  <si>
    <t>供应及安装LED暗装筒灯</t>
  </si>
  <si>
    <t>个</t>
  </si>
  <si>
    <t>供应7W，6000K，</t>
  </si>
  <si>
    <t>供应及安装LED平板灯</t>
  </si>
  <si>
    <t>2.3.1</t>
  </si>
  <si>
    <t>2.3.2</t>
  </si>
  <si>
    <t>供应38W/600mm*600mmLED平板灯</t>
  </si>
  <si>
    <t>供应及安装LED日光灯管</t>
  </si>
  <si>
    <t>2.4.1</t>
  </si>
  <si>
    <t>2.4.2</t>
  </si>
  <si>
    <t>供应T8日光灯管</t>
  </si>
  <si>
    <t>供应及安装感觉吸顶灯</t>
  </si>
  <si>
    <t>2.5.1</t>
  </si>
  <si>
    <t>2.5.2</t>
  </si>
  <si>
    <t>供应11W</t>
  </si>
  <si>
    <t>消防施设、应急照明工程（Emergency lighting fire fighting facilities）</t>
  </si>
  <si>
    <t>供应及安装安全出口指示灯</t>
  </si>
  <si>
    <t>成品安装安全出口指示灯、应急照明灯、疏散指示灯</t>
  </si>
  <si>
    <t>四、水暖工程</t>
  </si>
  <si>
    <r>
      <rPr>
        <sz val="14"/>
        <color indexed="8"/>
        <rFont val="黑体"/>
        <charset val="134"/>
      </rPr>
      <t>管道改装</t>
    </r>
    <r>
      <rPr>
        <sz val="14"/>
        <color indexed="8"/>
        <rFont val="宋体"/>
        <charset val="134"/>
      </rPr>
      <t>（Transformation pipeline ）</t>
    </r>
  </si>
  <si>
    <t>上下水管改造</t>
  </si>
  <si>
    <t>供应及安装室内PPR管件、PVC下水管、室外开挖及回填</t>
  </si>
  <si>
    <r>
      <rPr>
        <sz val="14"/>
        <color indexed="8"/>
        <rFont val="黑体"/>
        <charset val="134"/>
      </rPr>
      <t>成品安装</t>
    </r>
    <r>
      <rPr>
        <sz val="14"/>
        <color indexed="8"/>
        <rFont val="宋体"/>
        <charset val="134"/>
      </rPr>
      <t>（Finished product and installation）</t>
    </r>
  </si>
  <si>
    <t>卫生间设备</t>
  </si>
  <si>
    <t>供应及安装坐便器、扶手、洗手池等</t>
  </si>
  <si>
    <t>五、宣传装饰</t>
  </si>
  <si>
    <t>警卫室</t>
  </si>
  <si>
    <t>警务工作站挂牌（0.5*2米）</t>
  </si>
  <si>
    <t>pvc雕刻  写真覆板（2.93*0.8米）</t>
  </si>
  <si>
    <t>2</t>
  </si>
  <si>
    <t>一楼调解标语</t>
  </si>
  <si>
    <t>pvc雕刻  写真覆板</t>
  </si>
  <si>
    <t>3</t>
  </si>
  <si>
    <t>走廊文化标识标牌</t>
  </si>
  <si>
    <t>pvc雕刻 亚格力雕刻</t>
  </si>
  <si>
    <t>4</t>
  </si>
  <si>
    <t>二楼会议室标语制度牌</t>
  </si>
  <si>
    <t>5</t>
  </si>
  <si>
    <t>二楼室内标语广告字</t>
  </si>
  <si>
    <t xml:space="preserve">pvc雕刻 </t>
  </si>
  <si>
    <t>6</t>
  </si>
  <si>
    <t>三楼办公室标识标牌</t>
  </si>
  <si>
    <t>pvc雕刻  写真覆板 亚格力雕刻</t>
  </si>
  <si>
    <t>半透玻璃贴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</si>
</sst>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_ \¥* #,##0.00_ ;_ \¥* \-#,##0.00_ ;_ \¥* \-??_ ;_ @_ "/>
    <numFmt numFmtId="178" formatCode="0.00_);[Red]\(0.00\)"/>
  </numFmts>
  <fonts count="36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黑体"/>
      <charset val="134"/>
    </font>
    <font>
      <sz val="14"/>
      <color indexed="8"/>
      <name val="Microsoft YaHei"/>
      <charset val="134"/>
    </font>
    <font>
      <b/>
      <sz val="14"/>
      <color indexed="8"/>
      <name val="Microsoft YaHei"/>
      <charset val="134"/>
    </font>
    <font>
      <b/>
      <sz val="14"/>
      <name val="宋体"/>
      <charset val="134"/>
    </font>
    <font>
      <sz val="14"/>
      <name val="Microsoft YaHei"/>
      <charset val="134"/>
    </font>
    <font>
      <sz val="14"/>
      <color indexed="8"/>
      <name val="黑体"/>
      <charset val="134"/>
    </font>
    <font>
      <sz val="14"/>
      <name val="宋体"/>
      <charset val="134"/>
    </font>
    <font>
      <b/>
      <sz val="14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u/>
      <sz val="11"/>
      <color indexed="12"/>
      <name val="宋体"/>
      <charset val="134"/>
    </font>
    <font>
      <sz val="10"/>
      <name val="Arial"/>
      <charset val="134"/>
    </font>
    <font>
      <sz val="14"/>
      <color indexed="8"/>
      <name val="Microsoft JhengHei"/>
      <charset val="136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4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16" borderId="13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2" fillId="0" borderId="0"/>
    <xf numFmtId="0" fontId="19" fillId="2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4" fillId="0" borderId="0"/>
    <xf numFmtId="0" fontId="23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77" fontId="32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1" fillId="0" borderId="0" xfId="59" applyFont="1" applyBorder="1">
      <alignment vertical="center"/>
    </xf>
    <xf numFmtId="0" fontId="2" fillId="0" borderId="0" xfId="59" applyFont="1" applyBorder="1">
      <alignment vertical="center"/>
    </xf>
    <xf numFmtId="49" fontId="0" fillId="0" borderId="0" xfId="0" applyNumberFormat="1">
      <alignment vertical="center"/>
    </xf>
    <xf numFmtId="0" fontId="3" fillId="0" borderId="1" xfId="59" applyFont="1" applyBorder="1" applyAlignment="1">
      <alignment horizontal="left" vertical="center"/>
    </xf>
    <xf numFmtId="0" fontId="3" fillId="0" borderId="0" xfId="59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 readingOrder="1"/>
    </xf>
    <xf numFmtId="0" fontId="5" fillId="2" borderId="2" xfId="0" applyFont="1" applyFill="1" applyBorder="1" applyAlignment="1">
      <alignment horizontal="left" vertical="center" wrapText="1" readingOrder="1"/>
    </xf>
    <xf numFmtId="49" fontId="6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 readingOrder="1"/>
    </xf>
    <xf numFmtId="176" fontId="5" fillId="0" borderId="2" xfId="0" applyNumberFormat="1" applyFont="1" applyBorder="1" applyAlignment="1">
      <alignment horizontal="left" vertical="center" wrapText="1" readingOrder="1"/>
    </xf>
    <xf numFmtId="4" fontId="5" fillId="0" borderId="2" xfId="0" applyNumberFormat="1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176" fontId="8" fillId="0" borderId="2" xfId="0" applyNumberFormat="1" applyFont="1" applyBorder="1" applyAlignment="1">
      <alignment horizontal="left" vertical="center" wrapText="1" readingOrder="1"/>
    </xf>
    <xf numFmtId="176" fontId="5" fillId="0" borderId="2" xfId="0" applyNumberFormat="1" applyFont="1" applyFill="1" applyBorder="1" applyAlignment="1">
      <alignment horizontal="left" vertical="center" wrapText="1" readingOrder="1"/>
    </xf>
    <xf numFmtId="0" fontId="5" fillId="0" borderId="3" xfId="0" applyFont="1" applyFill="1" applyBorder="1" applyAlignment="1">
      <alignment horizontal="center" vertical="center" wrapText="1" readingOrder="1"/>
    </xf>
    <xf numFmtId="0" fontId="5" fillId="0" borderId="4" xfId="0" applyFont="1" applyFill="1" applyBorder="1" applyAlignment="1">
      <alignment horizontal="center" vertical="center" wrapText="1" readingOrder="1"/>
    </xf>
    <xf numFmtId="0" fontId="5" fillId="0" borderId="5" xfId="0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left" vertical="center" wrapText="1" readingOrder="1"/>
    </xf>
    <xf numFmtId="0" fontId="5" fillId="0" borderId="4" xfId="0" applyFont="1" applyFill="1" applyBorder="1" applyAlignment="1">
      <alignment horizontal="left" vertical="center" wrapText="1" readingOrder="1"/>
    </xf>
    <xf numFmtId="0" fontId="5" fillId="0" borderId="5" xfId="0" applyFont="1" applyFill="1" applyBorder="1" applyAlignment="1">
      <alignment horizontal="left" vertical="center" wrapText="1" readingOrder="1"/>
    </xf>
    <xf numFmtId="0" fontId="8" fillId="0" borderId="2" xfId="0" applyFont="1" applyFill="1" applyBorder="1" applyAlignment="1">
      <alignment horizontal="left" vertical="center" wrapText="1" readingOrder="1"/>
    </xf>
    <xf numFmtId="176" fontId="8" fillId="0" borderId="2" xfId="0" applyNumberFormat="1" applyFont="1" applyFill="1" applyBorder="1" applyAlignment="1">
      <alignment horizontal="left" vertical="center" wrapText="1" readingOrder="1"/>
    </xf>
    <xf numFmtId="49" fontId="9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 readingOrder="1"/>
    </xf>
    <xf numFmtId="0" fontId="8" fillId="0" borderId="4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178" fontId="10" fillId="0" borderId="2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178" fontId="2" fillId="0" borderId="2" xfId="0" applyNumberFormat="1" applyFont="1" applyFill="1" applyBorder="1" applyAlignment="1">
      <alignment horizontal="left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178" fontId="10" fillId="0" borderId="4" xfId="0" applyNumberFormat="1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常规 3 2 2" xfId="20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货币 3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超链接 2" xfId="61"/>
    <cellStyle name="超链接 3" xfId="62"/>
    <cellStyle name="货币 2" xfId="63"/>
  </cellStyles>
  <tableStyles count="0" defaultTableStyle="TableStyleMedium2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0"/>
  <sheetViews>
    <sheetView tabSelected="1" workbookViewId="0">
      <selection activeCell="A6" sqref="A6:E6"/>
    </sheetView>
  </sheetViews>
  <sheetFormatPr defaultColWidth="9" defaultRowHeight="13.5" outlineLevelCol="4"/>
  <cols>
    <col min="1" max="1" width="9" style="3"/>
    <col min="2" max="2" width="10.5" customWidth="1"/>
    <col min="3" max="3" width="39.125" customWidth="1"/>
    <col min="4" max="4" width="22.125" customWidth="1"/>
    <col min="5" max="5" width="17.25" customWidth="1"/>
  </cols>
  <sheetData>
    <row r="1" s="1" customFormat="1" ht="24" customHeight="1" spans="1:5">
      <c r="A1" s="4" t="s">
        <v>0</v>
      </c>
      <c r="B1" s="5"/>
      <c r="C1" s="5"/>
      <c r="D1" s="5"/>
      <c r="E1" s="5"/>
    </row>
    <row r="2" s="1" customFormat="1" ht="24" customHeight="1" spans="1:5">
      <c r="A2" s="4" t="s">
        <v>1</v>
      </c>
      <c r="B2" s="5"/>
      <c r="C2" s="5"/>
      <c r="D2" s="5"/>
      <c r="E2" s="5"/>
    </row>
    <row r="3" s="2" customFormat="1" ht="24" customHeight="1" spans="1:5">
      <c r="A3" s="4" t="s">
        <v>2</v>
      </c>
      <c r="B3" s="5"/>
      <c r="C3" s="5"/>
      <c r="D3" s="5"/>
      <c r="E3" s="5"/>
    </row>
    <row r="4" s="2" customFormat="1" ht="24" customHeight="1" spans="1:5">
      <c r="A4" s="4" t="s">
        <v>3</v>
      </c>
      <c r="B4" s="5"/>
      <c r="C4" s="5"/>
      <c r="D4" s="5"/>
      <c r="E4" s="5"/>
    </row>
    <row r="5" s="2" customFormat="1" ht="24" customHeight="1" spans="1:5">
      <c r="A5" s="4" t="s">
        <v>4</v>
      </c>
      <c r="B5" s="5"/>
      <c r="C5" s="5"/>
      <c r="D5" s="5"/>
      <c r="E5" s="5"/>
    </row>
    <row r="6" s="2" customFormat="1" ht="24" customHeight="1" spans="1:5">
      <c r="A6" s="4" t="s">
        <v>5</v>
      </c>
      <c r="B6" s="5"/>
      <c r="C6" s="5"/>
      <c r="D6" s="5"/>
      <c r="E6" s="5"/>
    </row>
    <row r="7" s="2" customFormat="1" ht="24" customHeight="1" spans="1:5">
      <c r="A7" s="4" t="s">
        <v>6</v>
      </c>
      <c r="B7" s="5"/>
      <c r="C7" s="5"/>
      <c r="D7" s="5"/>
      <c r="E7" s="5"/>
    </row>
    <row r="8" s="2" customFormat="1" ht="24" customHeight="1" spans="1:5">
      <c r="A8" s="4" t="s">
        <v>7</v>
      </c>
      <c r="B8" s="5"/>
      <c r="C8" s="5"/>
      <c r="D8" s="5"/>
      <c r="E8" s="5"/>
    </row>
    <row r="9" ht="29.25" customHeight="1" spans="1:5">
      <c r="A9" s="6" t="s">
        <v>2</v>
      </c>
      <c r="B9" s="6"/>
      <c r="C9" s="6"/>
      <c r="D9" s="6"/>
      <c r="E9" s="6"/>
    </row>
    <row r="10" ht="39.75" customHeight="1" spans="1:5">
      <c r="A10" s="7" t="s">
        <v>8</v>
      </c>
      <c r="B10" s="8" t="s">
        <v>9</v>
      </c>
      <c r="C10" s="8" t="s">
        <v>10</v>
      </c>
      <c r="D10" s="8" t="s">
        <v>11</v>
      </c>
      <c r="E10" s="8" t="s">
        <v>12</v>
      </c>
    </row>
    <row r="11" ht="20.25" spans="1:5">
      <c r="A11" s="9">
        <v>1</v>
      </c>
      <c r="B11" s="10" t="s">
        <v>13</v>
      </c>
      <c r="C11" s="10"/>
      <c r="D11" s="10"/>
      <c r="E11" s="10"/>
    </row>
    <row r="12" ht="20.25" spans="1:5">
      <c r="A12" s="9">
        <v>2</v>
      </c>
      <c r="B12" s="10" t="s">
        <v>14</v>
      </c>
      <c r="C12" s="10"/>
      <c r="D12" s="10"/>
      <c r="E12" s="10"/>
    </row>
    <row r="13" ht="28.5" customHeight="1" spans="1:5">
      <c r="A13" s="11"/>
      <c r="B13" s="12" t="s">
        <v>15</v>
      </c>
      <c r="C13" s="13" t="s">
        <v>16</v>
      </c>
      <c r="D13" s="14">
        <v>4</v>
      </c>
      <c r="E13" s="13" t="s">
        <v>17</v>
      </c>
    </row>
    <row r="14" ht="28.5" customHeight="1" spans="1:5">
      <c r="A14" s="11"/>
      <c r="B14" s="12" t="s">
        <v>18</v>
      </c>
      <c r="C14" s="13" t="s">
        <v>19</v>
      </c>
      <c r="D14" s="14">
        <f>70*3.4*3-85</f>
        <v>629</v>
      </c>
      <c r="E14" s="13" t="s">
        <v>20</v>
      </c>
    </row>
    <row r="15" ht="28.5" customHeight="1" spans="1:5">
      <c r="A15" s="11"/>
      <c r="B15" s="13" t="s">
        <v>21</v>
      </c>
      <c r="C15" s="13" t="s">
        <v>22</v>
      </c>
      <c r="D15" s="14">
        <f>D14</f>
        <v>629</v>
      </c>
      <c r="E15" s="13" t="s">
        <v>20</v>
      </c>
    </row>
    <row r="16" ht="28.5" customHeight="1" spans="1:5">
      <c r="A16" s="11"/>
      <c r="B16" s="13" t="s">
        <v>23</v>
      </c>
      <c r="C16" s="13" t="s">
        <v>24</v>
      </c>
      <c r="D16" s="14">
        <v>1</v>
      </c>
      <c r="E16" s="13" t="s">
        <v>25</v>
      </c>
    </row>
    <row r="17" ht="28.5" customHeight="1" spans="1:5">
      <c r="A17" s="11"/>
      <c r="B17" s="12" t="s">
        <v>26</v>
      </c>
      <c r="C17" s="13" t="s">
        <v>27</v>
      </c>
      <c r="D17" s="14">
        <v>1</v>
      </c>
      <c r="E17" s="13" t="s">
        <v>25</v>
      </c>
    </row>
    <row r="18" ht="25.5" spans="1:5">
      <c r="A18" s="6" t="s">
        <v>28</v>
      </c>
      <c r="B18" s="6"/>
      <c r="C18" s="6"/>
      <c r="D18" s="6"/>
      <c r="E18" s="6"/>
    </row>
    <row r="19" ht="20.25" spans="1:5">
      <c r="A19" s="9">
        <v>1</v>
      </c>
      <c r="B19" s="10" t="s">
        <v>29</v>
      </c>
      <c r="C19" s="10"/>
      <c r="D19" s="10"/>
      <c r="E19" s="10"/>
    </row>
    <row r="20" ht="20.25" spans="1:5">
      <c r="A20" s="15"/>
      <c r="B20" s="13">
        <v>1.1</v>
      </c>
      <c r="C20" s="16" t="s">
        <v>30</v>
      </c>
      <c r="D20" s="17">
        <f>219*3</f>
        <v>657</v>
      </c>
      <c r="E20" s="18" t="s">
        <v>20</v>
      </c>
    </row>
    <row r="21" ht="40.5" spans="1:5">
      <c r="A21" s="15"/>
      <c r="B21" s="13">
        <v>1.2</v>
      </c>
      <c r="C21" s="16" t="s">
        <v>31</v>
      </c>
      <c r="D21" s="17">
        <f>D20</f>
        <v>657</v>
      </c>
      <c r="E21" s="18" t="s">
        <v>20</v>
      </c>
    </row>
    <row r="22" ht="20.25" spans="1:5">
      <c r="A22" s="15"/>
      <c r="B22" s="13">
        <v>1.3</v>
      </c>
      <c r="C22" s="16" t="s">
        <v>32</v>
      </c>
      <c r="D22" s="17">
        <f>D20</f>
        <v>657</v>
      </c>
      <c r="E22" s="18" t="s">
        <v>20</v>
      </c>
    </row>
    <row r="23" ht="20.25" spans="1:5">
      <c r="A23" s="15"/>
      <c r="B23" s="13">
        <v>1.4</v>
      </c>
      <c r="C23" s="16" t="s">
        <v>33</v>
      </c>
      <c r="D23" s="17">
        <f>D20</f>
        <v>657</v>
      </c>
      <c r="E23" s="18" t="s">
        <v>20</v>
      </c>
    </row>
    <row r="24" ht="20.25" spans="1:5">
      <c r="A24" s="9">
        <v>2</v>
      </c>
      <c r="B24" s="10" t="s">
        <v>13</v>
      </c>
      <c r="C24" s="10"/>
      <c r="D24" s="10"/>
      <c r="E24" s="10"/>
    </row>
    <row r="25" ht="20.25" spans="1:5">
      <c r="A25" s="9" t="s">
        <v>34</v>
      </c>
      <c r="B25" s="16" t="s">
        <v>35</v>
      </c>
      <c r="C25" s="16"/>
      <c r="D25" s="16"/>
      <c r="E25" s="16"/>
    </row>
    <row r="26" ht="40.5" spans="1:5">
      <c r="A26" s="15"/>
      <c r="B26" s="19" t="s">
        <v>36</v>
      </c>
      <c r="C26" s="19" t="s">
        <v>37</v>
      </c>
      <c r="D26" s="17">
        <v>2</v>
      </c>
      <c r="E26" s="19" t="s">
        <v>25</v>
      </c>
    </row>
    <row r="27" ht="20.25" spans="1:5">
      <c r="A27" s="15"/>
      <c r="B27" s="19" t="s">
        <v>38</v>
      </c>
      <c r="C27" s="19" t="s">
        <v>39</v>
      </c>
      <c r="D27" s="17">
        <v>2</v>
      </c>
      <c r="E27" s="19" t="s">
        <v>25</v>
      </c>
    </row>
    <row r="28" ht="40.5" spans="1:5">
      <c r="A28" s="15"/>
      <c r="B28" s="19"/>
      <c r="C28" s="19" t="s">
        <v>40</v>
      </c>
      <c r="D28" s="17"/>
      <c r="E28" s="19"/>
    </row>
    <row r="29" ht="20.25" spans="1:5">
      <c r="A29" s="9">
        <v>3</v>
      </c>
      <c r="B29" s="10" t="s">
        <v>41</v>
      </c>
      <c r="C29" s="10"/>
      <c r="D29" s="10"/>
      <c r="E29" s="10"/>
    </row>
    <row r="30" ht="20.25" spans="1:5">
      <c r="A30" s="9" t="s">
        <v>42</v>
      </c>
      <c r="B30" s="16" t="s">
        <v>43</v>
      </c>
      <c r="C30" s="16"/>
      <c r="D30" s="16"/>
      <c r="E30" s="16"/>
    </row>
    <row r="31" ht="40.5" spans="1:5">
      <c r="A31" s="15"/>
      <c r="B31" s="20" t="s">
        <v>44</v>
      </c>
      <c r="C31" s="20" t="s">
        <v>45</v>
      </c>
      <c r="D31" s="21">
        <f>(3.6+7.8*3)*3.2</f>
        <v>86.4</v>
      </c>
      <c r="E31" s="20" t="s">
        <v>20</v>
      </c>
    </row>
    <row r="32" ht="20.25" spans="1:5">
      <c r="A32" s="15"/>
      <c r="B32" s="20" t="s">
        <v>46</v>
      </c>
      <c r="C32" s="20" t="s">
        <v>47</v>
      </c>
      <c r="D32" s="21">
        <f>D31*2</f>
        <v>172.8</v>
      </c>
      <c r="E32" s="20" t="s">
        <v>20</v>
      </c>
    </row>
    <row r="33" ht="20.25" spans="1:5">
      <c r="A33" s="15"/>
      <c r="B33" s="16"/>
      <c r="C33" s="16" t="s">
        <v>48</v>
      </c>
      <c r="D33" s="22"/>
      <c r="E33" s="16"/>
    </row>
    <row r="34" ht="60.75" spans="1:5">
      <c r="A34" s="15"/>
      <c r="B34" s="19"/>
      <c r="C34" s="19" t="s">
        <v>49</v>
      </c>
      <c r="D34" s="17"/>
      <c r="E34" s="19"/>
    </row>
    <row r="35" ht="20.25" spans="1:5">
      <c r="A35" s="15"/>
      <c r="B35" s="16" t="s">
        <v>50</v>
      </c>
      <c r="C35" s="23"/>
      <c r="D35" s="24"/>
      <c r="E35" s="25"/>
    </row>
    <row r="36" ht="20.25" spans="1:5">
      <c r="A36" s="9" t="s">
        <v>51</v>
      </c>
      <c r="B36" s="16" t="s">
        <v>52</v>
      </c>
      <c r="C36" s="16"/>
      <c r="D36" s="16"/>
      <c r="E36" s="16"/>
    </row>
    <row r="37" ht="40.5" spans="1:5">
      <c r="A37" s="15"/>
      <c r="B37" s="19" t="s">
        <v>53</v>
      </c>
      <c r="C37" s="19" t="s">
        <v>54</v>
      </c>
      <c r="D37" s="17">
        <f>3.2*3.2</f>
        <v>10.24</v>
      </c>
      <c r="E37" s="19" t="s">
        <v>20</v>
      </c>
    </row>
    <row r="38" ht="40.5" spans="1:5">
      <c r="A38" s="15"/>
      <c r="B38" s="19"/>
      <c r="C38" s="19" t="s">
        <v>55</v>
      </c>
      <c r="D38" s="17"/>
      <c r="E38" s="19"/>
    </row>
    <row r="39" ht="60.75" spans="1:5">
      <c r="A39" s="15"/>
      <c r="B39" s="19"/>
      <c r="C39" s="19" t="s">
        <v>56</v>
      </c>
      <c r="D39" s="17"/>
      <c r="E39" s="19"/>
    </row>
    <row r="40" ht="20.25" spans="1:5">
      <c r="A40" s="15"/>
      <c r="B40" s="16" t="s">
        <v>50</v>
      </c>
      <c r="C40" s="26" t="s">
        <v>57</v>
      </c>
      <c r="D40" s="27"/>
      <c r="E40" s="28"/>
    </row>
    <row r="41" ht="20.25" spans="1:5">
      <c r="A41" s="9" t="s">
        <v>58</v>
      </c>
      <c r="B41" s="16" t="s">
        <v>59</v>
      </c>
      <c r="C41" s="16"/>
      <c r="D41" s="16"/>
      <c r="E41" s="16"/>
    </row>
    <row r="42" ht="20.25" spans="1:5">
      <c r="A42" s="15"/>
      <c r="B42" s="19" t="s">
        <v>60</v>
      </c>
      <c r="C42" s="19" t="s">
        <v>61</v>
      </c>
      <c r="D42" s="17">
        <v>2</v>
      </c>
      <c r="E42" s="19" t="s">
        <v>17</v>
      </c>
    </row>
    <row r="43" ht="20.25" spans="1:5">
      <c r="A43" s="15"/>
      <c r="B43" s="16"/>
      <c r="C43" s="16" t="s">
        <v>62</v>
      </c>
      <c r="D43" s="22"/>
      <c r="E43" s="16"/>
    </row>
    <row r="44" ht="60.75" spans="1:5">
      <c r="A44" s="15"/>
      <c r="B44" s="19"/>
      <c r="C44" s="19" t="s">
        <v>63</v>
      </c>
      <c r="D44" s="17"/>
      <c r="E44" s="19"/>
    </row>
    <row r="45" ht="20.25" spans="1:5">
      <c r="A45" s="15"/>
      <c r="B45" s="16" t="s">
        <v>50</v>
      </c>
      <c r="C45" s="23"/>
      <c r="D45" s="24"/>
      <c r="E45" s="25"/>
    </row>
    <row r="46" ht="20.25" spans="1:5">
      <c r="A46" s="9" t="s">
        <v>64</v>
      </c>
      <c r="B46" s="16" t="s">
        <v>65</v>
      </c>
      <c r="C46" s="16"/>
      <c r="D46" s="16"/>
      <c r="E46" s="16"/>
    </row>
    <row r="47" ht="20.25" spans="1:5">
      <c r="A47" s="15"/>
      <c r="B47" s="19" t="s">
        <v>66</v>
      </c>
      <c r="C47" s="19" t="s">
        <v>67</v>
      </c>
      <c r="D47" s="17">
        <f>2.7</f>
        <v>2.7</v>
      </c>
      <c r="E47" s="19" t="s">
        <v>68</v>
      </c>
    </row>
    <row r="48" ht="20.25" spans="1:5">
      <c r="A48" s="15"/>
      <c r="B48" s="16"/>
      <c r="C48" s="16" t="s">
        <v>69</v>
      </c>
      <c r="D48" s="22"/>
      <c r="E48" s="16"/>
    </row>
    <row r="49" ht="40.5" spans="1:5">
      <c r="A49" s="15"/>
      <c r="B49" s="19"/>
      <c r="C49" s="19" t="s">
        <v>70</v>
      </c>
      <c r="D49" s="17"/>
      <c r="E49" s="19"/>
    </row>
    <row r="50" ht="20.25" spans="1:5">
      <c r="A50" s="15"/>
      <c r="B50" s="16" t="s">
        <v>50</v>
      </c>
      <c r="C50" s="26" t="s">
        <v>71</v>
      </c>
      <c r="D50" s="27"/>
      <c r="E50" s="28"/>
    </row>
    <row r="51" ht="20.25" spans="1:5">
      <c r="A51" s="9">
        <v>4</v>
      </c>
      <c r="B51" s="10" t="s">
        <v>72</v>
      </c>
      <c r="C51" s="10"/>
      <c r="D51" s="10"/>
      <c r="E51" s="10"/>
    </row>
    <row r="52" ht="20.25" spans="1:5">
      <c r="A52" s="9" t="s">
        <v>73</v>
      </c>
      <c r="B52" s="16" t="s">
        <v>74</v>
      </c>
      <c r="C52" s="16"/>
      <c r="D52" s="16"/>
      <c r="E52" s="16"/>
    </row>
    <row r="53" ht="20.25" spans="1:5">
      <c r="A53" s="15"/>
      <c r="B53" s="16" t="s">
        <v>75</v>
      </c>
      <c r="C53" s="19" t="s">
        <v>76</v>
      </c>
      <c r="D53" s="22">
        <f>22+18+25+37+18+25</f>
        <v>145</v>
      </c>
      <c r="E53" s="16" t="s">
        <v>20</v>
      </c>
    </row>
    <row r="54" ht="101.25" spans="1:5">
      <c r="A54" s="15"/>
      <c r="B54" s="19"/>
      <c r="C54" s="16" t="s">
        <v>77</v>
      </c>
      <c r="D54" s="22"/>
      <c r="E54" s="16"/>
    </row>
    <row r="55" ht="20.25" spans="1:5">
      <c r="A55" s="15"/>
      <c r="B55" s="16" t="s">
        <v>50</v>
      </c>
      <c r="C55" s="26" t="s">
        <v>78</v>
      </c>
      <c r="D55" s="27"/>
      <c r="E55" s="28"/>
    </row>
    <row r="56" ht="20.25" spans="1:5">
      <c r="A56" s="9" t="s">
        <v>79</v>
      </c>
      <c r="B56" s="16" t="s">
        <v>80</v>
      </c>
      <c r="C56" s="16"/>
      <c r="D56" s="16"/>
      <c r="E56" s="16"/>
    </row>
    <row r="57" ht="40.5" spans="1:5">
      <c r="A57" s="15"/>
      <c r="B57" s="19" t="s">
        <v>81</v>
      </c>
      <c r="C57" s="19" t="s">
        <v>82</v>
      </c>
      <c r="D57" s="17">
        <f>74+7.6*3+18+18+38-12+2.8*6+4.5</f>
        <v>180.1</v>
      </c>
      <c r="E57" s="16" t="s">
        <v>20</v>
      </c>
    </row>
    <row r="58" ht="20.25" spans="1:5">
      <c r="A58" s="15"/>
      <c r="B58" s="16" t="s">
        <v>50</v>
      </c>
      <c r="C58" s="26" t="s">
        <v>83</v>
      </c>
      <c r="D58" s="27"/>
      <c r="E58" s="28"/>
    </row>
    <row r="59" ht="40.5" spans="1:5">
      <c r="A59" s="15"/>
      <c r="B59" s="19" t="s">
        <v>84</v>
      </c>
      <c r="C59" s="19" t="s">
        <v>85</v>
      </c>
      <c r="D59" s="17">
        <f>44+39+44+13+13</f>
        <v>153</v>
      </c>
      <c r="E59" s="16" t="s">
        <v>68</v>
      </c>
    </row>
    <row r="60" ht="20.25" spans="1:5">
      <c r="A60" s="15"/>
      <c r="B60" s="16" t="s">
        <v>50</v>
      </c>
      <c r="C60" s="26" t="s">
        <v>86</v>
      </c>
      <c r="D60" s="27"/>
      <c r="E60" s="28"/>
    </row>
    <row r="61" ht="101.25" spans="1:5">
      <c r="A61" s="15"/>
      <c r="B61" s="19"/>
      <c r="C61" s="16" t="s">
        <v>77</v>
      </c>
      <c r="D61" s="17"/>
      <c r="E61" s="16"/>
    </row>
    <row r="62" ht="20.25" spans="1:5">
      <c r="A62" s="9" t="s">
        <v>87</v>
      </c>
      <c r="B62" s="16" t="s">
        <v>88</v>
      </c>
      <c r="C62" s="16"/>
      <c r="D62" s="16"/>
      <c r="E62" s="16"/>
    </row>
    <row r="63" ht="40.5" spans="1:5">
      <c r="A63" s="15"/>
      <c r="B63" s="19" t="s">
        <v>89</v>
      </c>
      <c r="C63" s="19" t="s">
        <v>90</v>
      </c>
      <c r="D63" s="17">
        <f>9.7+13+10</f>
        <v>32.7</v>
      </c>
      <c r="E63" s="16" t="s">
        <v>68</v>
      </c>
    </row>
    <row r="64" ht="20.25" spans="1:5">
      <c r="A64" s="15"/>
      <c r="B64" s="16" t="s">
        <v>50</v>
      </c>
      <c r="C64" s="26" t="s">
        <v>91</v>
      </c>
      <c r="D64" s="27"/>
      <c r="E64" s="28"/>
    </row>
    <row r="65" ht="20.25" spans="1:5">
      <c r="A65" s="9" t="s">
        <v>92</v>
      </c>
      <c r="B65" s="16" t="s">
        <v>93</v>
      </c>
      <c r="C65" s="16"/>
      <c r="D65" s="16"/>
      <c r="E65" s="16"/>
    </row>
    <row r="66" ht="20.25" spans="1:5">
      <c r="A66" s="15"/>
      <c r="B66" s="19" t="s">
        <v>94</v>
      </c>
      <c r="C66" s="19" t="s">
        <v>95</v>
      </c>
      <c r="D66" s="17">
        <f>5.9*2</f>
        <v>11.8</v>
      </c>
      <c r="E66" s="16" t="s">
        <v>20</v>
      </c>
    </row>
    <row r="67" ht="40.5" spans="1:5">
      <c r="A67" s="15"/>
      <c r="B67" s="19" t="s">
        <v>96</v>
      </c>
      <c r="C67" s="19" t="s">
        <v>97</v>
      </c>
      <c r="D67" s="17">
        <f>D66</f>
        <v>11.8</v>
      </c>
      <c r="E67" s="16" t="s">
        <v>20</v>
      </c>
    </row>
    <row r="68" ht="20.25" spans="1:5">
      <c r="A68" s="15"/>
      <c r="B68" s="19"/>
      <c r="C68" s="19" t="s">
        <v>98</v>
      </c>
      <c r="D68" s="17"/>
      <c r="E68" s="16"/>
    </row>
    <row r="69" ht="60.75" spans="1:5">
      <c r="A69" s="15"/>
      <c r="B69" s="19"/>
      <c r="C69" s="19" t="s">
        <v>99</v>
      </c>
      <c r="D69" s="17"/>
      <c r="E69" s="16"/>
    </row>
    <row r="70" ht="20.25" spans="1:5">
      <c r="A70" s="9" t="s">
        <v>100</v>
      </c>
      <c r="B70" s="16" t="s">
        <v>101</v>
      </c>
      <c r="C70" s="16"/>
      <c r="D70" s="16"/>
      <c r="E70" s="16"/>
    </row>
    <row r="71" ht="20.25" spans="1:5">
      <c r="A71" s="15"/>
      <c r="B71" s="19" t="s">
        <v>102</v>
      </c>
      <c r="C71" s="19" t="s">
        <v>103</v>
      </c>
      <c r="D71" s="17">
        <f>2.54</f>
        <v>2.54</v>
      </c>
      <c r="E71" s="16" t="s">
        <v>68</v>
      </c>
    </row>
    <row r="72" ht="20.25" spans="1:5">
      <c r="A72" s="9" t="s">
        <v>104</v>
      </c>
      <c r="B72" s="16" t="s">
        <v>105</v>
      </c>
      <c r="C72" s="16"/>
      <c r="D72" s="16"/>
      <c r="E72" s="16"/>
    </row>
    <row r="73" ht="20.25" spans="1:5">
      <c r="A73" s="15"/>
      <c r="B73" s="19" t="s">
        <v>106</v>
      </c>
      <c r="C73" s="16" t="s">
        <v>107</v>
      </c>
      <c r="D73" s="17">
        <f>D57+D59*0.5</f>
        <v>256.6</v>
      </c>
      <c r="E73" s="19" t="s">
        <v>20</v>
      </c>
    </row>
    <row r="74" ht="81" spans="1:5">
      <c r="A74" s="15"/>
      <c r="B74" s="19"/>
      <c r="C74" s="19" t="s">
        <v>108</v>
      </c>
      <c r="D74" s="17"/>
      <c r="E74" s="16"/>
    </row>
    <row r="75" ht="20.25" spans="1:5">
      <c r="A75" s="15"/>
      <c r="B75" s="16" t="s">
        <v>50</v>
      </c>
      <c r="C75" s="19"/>
      <c r="D75" s="17"/>
      <c r="E75" s="16"/>
    </row>
    <row r="76" ht="20.25" spans="1:5">
      <c r="A76" s="9" t="s">
        <v>109</v>
      </c>
      <c r="B76" s="16" t="s">
        <v>110</v>
      </c>
      <c r="C76" s="16"/>
      <c r="D76" s="16"/>
      <c r="E76" s="16"/>
    </row>
    <row r="77" ht="20.25" spans="1:5">
      <c r="A77" s="15"/>
      <c r="B77" s="19" t="s">
        <v>111</v>
      </c>
      <c r="C77" s="16" t="s">
        <v>112</v>
      </c>
      <c r="D77" s="17">
        <f>618-D53+30</f>
        <v>503</v>
      </c>
      <c r="E77" s="16" t="s">
        <v>20</v>
      </c>
    </row>
    <row r="78" ht="60.75" spans="1:5">
      <c r="A78" s="15"/>
      <c r="B78" s="19"/>
      <c r="C78" s="16" t="s">
        <v>113</v>
      </c>
      <c r="D78" s="17"/>
      <c r="E78" s="16"/>
    </row>
    <row r="79" ht="20.25" spans="1:5">
      <c r="A79" s="15"/>
      <c r="B79" s="19" t="s">
        <v>50</v>
      </c>
      <c r="C79" s="26"/>
      <c r="D79" s="27"/>
      <c r="E79" s="28"/>
    </row>
    <row r="80" ht="20.25" spans="1:5">
      <c r="A80" s="9">
        <v>5</v>
      </c>
      <c r="B80" s="10" t="s">
        <v>114</v>
      </c>
      <c r="C80" s="10"/>
      <c r="D80" s="10"/>
      <c r="E80" s="10"/>
    </row>
    <row r="81" ht="20.25" spans="1:5">
      <c r="A81" s="9" t="s">
        <v>115</v>
      </c>
      <c r="B81" s="16" t="s">
        <v>116</v>
      </c>
      <c r="C81" s="16"/>
      <c r="D81" s="16"/>
      <c r="E81" s="16"/>
    </row>
    <row r="82" ht="20.25" spans="1:5">
      <c r="A82" s="15"/>
      <c r="B82" s="16" t="s">
        <v>117</v>
      </c>
      <c r="C82" s="16" t="s">
        <v>107</v>
      </c>
      <c r="D82" s="22">
        <f>D32+D37*2</f>
        <v>193.28</v>
      </c>
      <c r="E82" s="16" t="s">
        <v>20</v>
      </c>
    </row>
    <row r="83" ht="81" spans="1:5">
      <c r="A83" s="15"/>
      <c r="B83" s="16"/>
      <c r="C83" s="19" t="s">
        <v>108</v>
      </c>
      <c r="D83" s="17"/>
      <c r="E83" s="16"/>
    </row>
    <row r="84" ht="20.25" spans="1:5">
      <c r="A84" s="15"/>
      <c r="B84" s="16" t="s">
        <v>50</v>
      </c>
      <c r="C84" s="16"/>
      <c r="D84" s="22"/>
      <c r="E84" s="16"/>
    </row>
    <row r="85" ht="20.25" spans="1:5">
      <c r="A85" s="9" t="s">
        <v>118</v>
      </c>
      <c r="B85" s="16" t="s">
        <v>119</v>
      </c>
      <c r="C85" s="16"/>
      <c r="D85" s="16"/>
      <c r="E85" s="16"/>
    </row>
    <row r="86" ht="20.25" spans="1:5">
      <c r="A86" s="15"/>
      <c r="B86" s="19" t="s">
        <v>120</v>
      </c>
      <c r="C86" s="16" t="s">
        <v>121</v>
      </c>
      <c r="D86" s="17">
        <f>(24+17*9+31+24*2)*3-86+180*3</f>
        <v>1222</v>
      </c>
      <c r="E86" s="16" t="s">
        <v>20</v>
      </c>
    </row>
    <row r="87" ht="60.75" spans="1:5">
      <c r="A87" s="15"/>
      <c r="B87" s="19"/>
      <c r="C87" s="16" t="s">
        <v>113</v>
      </c>
      <c r="D87" s="17"/>
      <c r="E87" s="16"/>
    </row>
    <row r="88" ht="20.25" spans="1:5">
      <c r="A88" s="15"/>
      <c r="B88" s="19" t="s">
        <v>50</v>
      </c>
      <c r="C88" s="26"/>
      <c r="D88" s="27"/>
      <c r="E88" s="28"/>
    </row>
    <row r="89" ht="20.25" spans="1:5">
      <c r="A89" s="9" t="s">
        <v>122</v>
      </c>
      <c r="B89" s="29" t="s">
        <v>123</v>
      </c>
      <c r="C89" s="29"/>
      <c r="D89" s="29"/>
      <c r="E89" s="29"/>
    </row>
    <row r="90" ht="20.25" spans="1:5">
      <c r="A90" s="15"/>
      <c r="B90" s="20" t="s">
        <v>124</v>
      </c>
      <c r="C90" s="29" t="s">
        <v>125</v>
      </c>
      <c r="D90" s="30">
        <f>(9.1+9.1+2.4)*2.9</f>
        <v>59.74</v>
      </c>
      <c r="E90" s="29" t="s">
        <v>20</v>
      </c>
    </row>
    <row r="91" ht="20.25" spans="1:5">
      <c r="A91" s="15"/>
      <c r="B91" s="20" t="s">
        <v>126</v>
      </c>
      <c r="C91" s="29" t="s">
        <v>127</v>
      </c>
      <c r="D91" s="30">
        <f>0.8*2*3</f>
        <v>4.8</v>
      </c>
      <c r="E91" s="29" t="s">
        <v>20</v>
      </c>
    </row>
    <row r="92" ht="20.25" spans="1:5">
      <c r="A92" s="15"/>
      <c r="B92" s="20" t="s">
        <v>128</v>
      </c>
      <c r="C92" s="29" t="s">
        <v>129</v>
      </c>
      <c r="D92" s="30">
        <f>(0.8*4+3.3)*2.9+1.5+4.3*2.8*2</f>
        <v>44.43</v>
      </c>
      <c r="E92" s="29" t="s">
        <v>20</v>
      </c>
    </row>
    <row r="93" ht="20.25" spans="1:5">
      <c r="A93" s="15"/>
      <c r="B93" s="20" t="s">
        <v>128</v>
      </c>
      <c r="C93" s="29" t="s">
        <v>130</v>
      </c>
      <c r="D93" s="30">
        <f>5.4*1.4</f>
        <v>7.56</v>
      </c>
      <c r="E93" s="29" t="s">
        <v>20</v>
      </c>
    </row>
    <row r="94" ht="20.25" spans="1:5">
      <c r="A94" s="15"/>
      <c r="B94" s="20" t="s">
        <v>128</v>
      </c>
      <c r="C94" s="29" t="s">
        <v>131</v>
      </c>
      <c r="D94" s="30">
        <f>2*1.4*2</f>
        <v>5.6</v>
      </c>
      <c r="E94" s="29" t="s">
        <v>20</v>
      </c>
    </row>
    <row r="95" ht="40.5" spans="1:5">
      <c r="A95" s="15"/>
      <c r="B95" s="19"/>
      <c r="C95" s="16" t="s">
        <v>132</v>
      </c>
      <c r="D95" s="22"/>
      <c r="E95" s="16"/>
    </row>
    <row r="96" ht="40.5" spans="1:5">
      <c r="A96" s="15"/>
      <c r="B96" s="20"/>
      <c r="C96" s="20" t="s">
        <v>133</v>
      </c>
      <c r="D96" s="21"/>
      <c r="E96" s="20"/>
    </row>
    <row r="97" ht="20.25" spans="1:5">
      <c r="A97" s="9" t="s">
        <v>134</v>
      </c>
      <c r="B97" s="16" t="s">
        <v>135</v>
      </c>
      <c r="C97" s="16"/>
      <c r="D97" s="22">
        <f>8.5*2.8</f>
        <v>23.8</v>
      </c>
      <c r="E97" s="16" t="s">
        <v>20</v>
      </c>
    </row>
    <row r="98" ht="20.25" spans="1:5">
      <c r="A98" s="9" t="s">
        <v>136</v>
      </c>
      <c r="B98" s="16" t="s">
        <v>137</v>
      </c>
      <c r="C98" s="16"/>
      <c r="D98" s="22">
        <f>9*0.3+4</f>
        <v>6.7</v>
      </c>
      <c r="E98" s="16" t="s">
        <v>20</v>
      </c>
    </row>
    <row r="99" ht="20.25" spans="1:5">
      <c r="A99" s="9">
        <v>6</v>
      </c>
      <c r="B99" s="10" t="s">
        <v>138</v>
      </c>
      <c r="C99" s="10"/>
      <c r="D99" s="10"/>
      <c r="E99" s="10"/>
    </row>
    <row r="100" ht="20.25" spans="1:5">
      <c r="A100" s="9" t="s">
        <v>139</v>
      </c>
      <c r="B100" s="16" t="s">
        <v>140</v>
      </c>
      <c r="C100" s="16"/>
      <c r="D100" s="16"/>
      <c r="E100" s="16"/>
    </row>
    <row r="101" ht="40.5" spans="1:5">
      <c r="A101" s="15"/>
      <c r="B101" s="16" t="s">
        <v>141</v>
      </c>
      <c r="C101" s="16" t="s">
        <v>142</v>
      </c>
      <c r="D101" s="22">
        <v>3</v>
      </c>
      <c r="E101" s="16" t="s">
        <v>143</v>
      </c>
    </row>
    <row r="102" ht="20.25" spans="1:5">
      <c r="A102" s="15"/>
      <c r="B102" s="16"/>
      <c r="C102" s="16" t="s">
        <v>144</v>
      </c>
      <c r="D102" s="22"/>
      <c r="E102" s="16"/>
    </row>
    <row r="103" ht="20.25" spans="1:5">
      <c r="A103" s="15"/>
      <c r="B103" s="19"/>
      <c r="C103" s="19" t="s">
        <v>145</v>
      </c>
      <c r="D103" s="22"/>
      <c r="E103" s="16"/>
    </row>
    <row r="104" ht="20.25" spans="1:5">
      <c r="A104" s="15"/>
      <c r="B104" s="19" t="s">
        <v>50</v>
      </c>
      <c r="C104" s="26"/>
      <c r="D104" s="27"/>
      <c r="E104" s="28"/>
    </row>
    <row r="105" ht="20.25" spans="1:5">
      <c r="A105" s="9" t="s">
        <v>146</v>
      </c>
      <c r="B105" s="16" t="s">
        <v>147</v>
      </c>
      <c r="C105" s="16"/>
      <c r="D105" s="16"/>
      <c r="E105" s="16"/>
    </row>
    <row r="106" ht="40.5" spans="1:5">
      <c r="A106" s="15"/>
      <c r="B106" s="19" t="s">
        <v>148</v>
      </c>
      <c r="C106" s="16" t="s">
        <v>149</v>
      </c>
      <c r="D106" s="22">
        <v>2</v>
      </c>
      <c r="E106" s="19" t="s">
        <v>150</v>
      </c>
    </row>
    <row r="107" ht="20.25" spans="1:5">
      <c r="A107" s="15"/>
      <c r="B107" s="19"/>
      <c r="C107" s="16" t="s">
        <v>151</v>
      </c>
      <c r="D107" s="22"/>
      <c r="E107" s="16"/>
    </row>
    <row r="108" ht="20.25" spans="1:5">
      <c r="A108" s="15"/>
      <c r="B108" s="19"/>
      <c r="C108" s="19" t="s">
        <v>145</v>
      </c>
      <c r="D108" s="22"/>
      <c r="E108" s="16"/>
    </row>
    <row r="109" ht="20.25" spans="1:5">
      <c r="A109" s="15"/>
      <c r="B109" s="19" t="s">
        <v>50</v>
      </c>
      <c r="C109" s="26" t="s">
        <v>152</v>
      </c>
      <c r="D109" s="27"/>
      <c r="E109" s="28"/>
    </row>
    <row r="110" ht="20.25" spans="1:5">
      <c r="A110" s="9" t="s">
        <v>153</v>
      </c>
      <c r="B110" s="16" t="s">
        <v>154</v>
      </c>
      <c r="C110" s="16"/>
      <c r="D110" s="16"/>
      <c r="E110" s="16"/>
    </row>
    <row r="111" ht="40.5" spans="1:5">
      <c r="A111" s="15"/>
      <c r="B111" s="19" t="s">
        <v>155</v>
      </c>
      <c r="C111" s="16" t="s">
        <v>156</v>
      </c>
      <c r="D111" s="22">
        <v>1</v>
      </c>
      <c r="E111" s="19" t="s">
        <v>143</v>
      </c>
    </row>
    <row r="112" ht="20.25" spans="1:5">
      <c r="A112" s="15"/>
      <c r="B112" s="19" t="s">
        <v>157</v>
      </c>
      <c r="C112" s="16" t="s">
        <v>158</v>
      </c>
      <c r="D112" s="22">
        <f>3.5*3</f>
        <v>10.5</v>
      </c>
      <c r="E112" s="19" t="s">
        <v>20</v>
      </c>
    </row>
    <row r="113" ht="81" spans="1:5">
      <c r="A113" s="15"/>
      <c r="B113" s="19"/>
      <c r="C113" s="16" t="s">
        <v>159</v>
      </c>
      <c r="D113" s="22"/>
      <c r="E113" s="16"/>
    </row>
    <row r="114" ht="20.25" spans="1:5">
      <c r="A114" s="9" t="s">
        <v>160</v>
      </c>
      <c r="B114" s="16" t="s">
        <v>161</v>
      </c>
      <c r="C114" s="16"/>
      <c r="D114" s="16"/>
      <c r="E114" s="16"/>
    </row>
    <row r="115" ht="40.5" spans="1:5">
      <c r="A115" s="15"/>
      <c r="B115" s="19" t="s">
        <v>162</v>
      </c>
      <c r="C115" s="16" t="s">
        <v>163</v>
      </c>
      <c r="D115" s="22">
        <v>9.5</v>
      </c>
      <c r="E115" s="19" t="s">
        <v>68</v>
      </c>
    </row>
    <row r="116" ht="20.25" spans="1:5">
      <c r="A116" s="15"/>
      <c r="B116" s="19"/>
      <c r="C116" s="16" t="s">
        <v>164</v>
      </c>
      <c r="D116" s="22"/>
      <c r="E116" s="16"/>
    </row>
    <row r="117" ht="20.25" customHeight="1" spans="1:5">
      <c r="A117" s="9">
        <v>7</v>
      </c>
      <c r="B117" s="10" t="s">
        <v>165</v>
      </c>
      <c r="C117" s="10"/>
      <c r="D117" s="10"/>
      <c r="E117" s="10"/>
    </row>
    <row r="118" ht="20.25" spans="1:5">
      <c r="A118" s="9" t="s">
        <v>166</v>
      </c>
      <c r="B118" s="16" t="s">
        <v>167</v>
      </c>
      <c r="C118" s="16"/>
      <c r="D118" s="16"/>
      <c r="E118" s="16"/>
    </row>
    <row r="119" ht="20.25" spans="1:5">
      <c r="A119" s="15"/>
      <c r="B119" s="16" t="s">
        <v>168</v>
      </c>
      <c r="C119" s="16" t="s">
        <v>169</v>
      </c>
      <c r="D119" s="16">
        <f>1.3*2+0.7*2+1.5+0.5</f>
        <v>6</v>
      </c>
      <c r="E119" s="16" t="s">
        <v>68</v>
      </c>
    </row>
    <row r="120" ht="20.25" spans="1:5">
      <c r="A120" s="15"/>
      <c r="B120" s="16" t="s">
        <v>170</v>
      </c>
      <c r="C120" s="16" t="s">
        <v>171</v>
      </c>
      <c r="D120" s="16">
        <v>3</v>
      </c>
      <c r="E120" s="16" t="s">
        <v>68</v>
      </c>
    </row>
    <row r="121" ht="20.25" spans="1:5">
      <c r="A121" s="15"/>
      <c r="B121" s="16"/>
      <c r="C121" s="16" t="s">
        <v>151</v>
      </c>
      <c r="D121" s="16"/>
      <c r="E121" s="16"/>
    </row>
    <row r="122" ht="20.25" spans="1:5">
      <c r="A122" s="15"/>
      <c r="B122" s="16" t="s">
        <v>50</v>
      </c>
      <c r="C122" s="26"/>
      <c r="D122" s="27"/>
      <c r="E122" s="28"/>
    </row>
    <row r="123" ht="20.25" spans="1:5">
      <c r="A123" s="9">
        <v>8</v>
      </c>
      <c r="B123" s="10" t="s">
        <v>172</v>
      </c>
      <c r="C123" s="10"/>
      <c r="D123" s="10"/>
      <c r="E123" s="10"/>
    </row>
    <row r="124" ht="20.25" spans="1:5">
      <c r="A124" s="9" t="s">
        <v>173</v>
      </c>
      <c r="B124" s="16" t="s">
        <v>174</v>
      </c>
      <c r="C124" s="16"/>
      <c r="D124" s="16"/>
      <c r="E124" s="16"/>
    </row>
    <row r="125" ht="20.25" spans="1:5">
      <c r="A125" s="15"/>
      <c r="B125" s="20" t="s">
        <v>175</v>
      </c>
      <c r="C125" s="20" t="s">
        <v>176</v>
      </c>
      <c r="D125" s="21">
        <f>10*1.5+10*1.5+10*1.5</f>
        <v>45</v>
      </c>
      <c r="E125" s="20" t="s">
        <v>68</v>
      </c>
    </row>
    <row r="126" ht="20.25" spans="1:5">
      <c r="A126" s="15"/>
      <c r="B126" s="20" t="s">
        <v>177</v>
      </c>
      <c r="C126" s="20" t="s">
        <v>178</v>
      </c>
      <c r="D126" s="20">
        <f>1.5*8*1.7</f>
        <v>20.4</v>
      </c>
      <c r="E126" s="20" t="s">
        <v>20</v>
      </c>
    </row>
    <row r="127" ht="20.25" spans="1:5">
      <c r="A127" s="15"/>
      <c r="B127" s="19"/>
      <c r="C127" s="16" t="s">
        <v>179</v>
      </c>
      <c r="D127" s="22"/>
      <c r="E127" s="16"/>
    </row>
    <row r="128" ht="20.25" spans="1:5">
      <c r="A128" s="15"/>
      <c r="B128" s="19" t="s">
        <v>50</v>
      </c>
      <c r="C128" s="26" t="s">
        <v>180</v>
      </c>
      <c r="D128" s="27"/>
      <c r="E128" s="28"/>
    </row>
    <row r="129" ht="25.5" spans="1:5">
      <c r="A129" s="6" t="s">
        <v>181</v>
      </c>
      <c r="B129" s="6"/>
      <c r="C129" s="6"/>
      <c r="D129" s="6"/>
      <c r="E129" s="6"/>
    </row>
    <row r="130" ht="18.75" spans="1:5">
      <c r="A130" s="31">
        <v>1</v>
      </c>
      <c r="B130" s="32" t="s">
        <v>182</v>
      </c>
      <c r="C130" s="32"/>
      <c r="D130" s="32"/>
      <c r="E130" s="32"/>
    </row>
    <row r="131" ht="20.25" spans="1:5">
      <c r="A131" s="15"/>
      <c r="B131" s="16" t="s">
        <v>183</v>
      </c>
      <c r="C131" s="20" t="s">
        <v>184</v>
      </c>
      <c r="D131" s="20">
        <v>603</v>
      </c>
      <c r="E131" s="20" t="s">
        <v>20</v>
      </c>
    </row>
    <row r="132" ht="20.25" spans="1:5">
      <c r="A132" s="15"/>
      <c r="B132" s="20" t="s">
        <v>185</v>
      </c>
      <c r="C132" s="33" t="s">
        <v>186</v>
      </c>
      <c r="D132" s="34"/>
      <c r="E132" s="35"/>
    </row>
    <row r="133" ht="20.25" customHeight="1" spans="1:5">
      <c r="A133" s="9">
        <v>1.2</v>
      </c>
      <c r="B133" s="33" t="s">
        <v>187</v>
      </c>
      <c r="C133" s="34"/>
      <c r="D133" s="34"/>
      <c r="E133" s="35"/>
    </row>
    <row r="134" ht="20.25" spans="1:5">
      <c r="A134" s="15"/>
      <c r="B134" s="16" t="s">
        <v>188</v>
      </c>
      <c r="C134" s="20" t="s">
        <v>189</v>
      </c>
      <c r="D134" s="20">
        <v>170</v>
      </c>
      <c r="E134" s="20" t="s">
        <v>25</v>
      </c>
    </row>
    <row r="135" ht="20.25" spans="1:5">
      <c r="A135" s="15"/>
      <c r="B135" s="20" t="s">
        <v>185</v>
      </c>
      <c r="C135" s="33" t="s">
        <v>190</v>
      </c>
      <c r="D135" s="34"/>
      <c r="E135" s="35"/>
    </row>
    <row r="136" ht="18.75" spans="1:5">
      <c r="A136" s="31">
        <v>2</v>
      </c>
      <c r="B136" s="32" t="s">
        <v>191</v>
      </c>
      <c r="C136" s="32"/>
      <c r="D136" s="32"/>
      <c r="E136" s="32"/>
    </row>
    <row r="137" ht="20.25" customHeight="1" spans="1:5">
      <c r="A137" s="9">
        <v>2.1</v>
      </c>
      <c r="B137" s="33" t="s">
        <v>192</v>
      </c>
      <c r="C137" s="34"/>
      <c r="D137" s="34"/>
      <c r="E137" s="35"/>
    </row>
    <row r="138" ht="20.25" spans="1:5">
      <c r="A138" s="15"/>
      <c r="B138" s="16" t="s">
        <v>193</v>
      </c>
      <c r="C138" s="20" t="s">
        <v>194</v>
      </c>
      <c r="D138" s="20">
        <v>42</v>
      </c>
      <c r="E138" s="20" t="s">
        <v>68</v>
      </c>
    </row>
    <row r="139" ht="20.25" spans="1:5">
      <c r="A139" s="15"/>
      <c r="B139" s="16" t="s">
        <v>195</v>
      </c>
      <c r="C139" s="20" t="s">
        <v>196</v>
      </c>
      <c r="D139" s="20">
        <f>D138</f>
        <v>42</v>
      </c>
      <c r="E139" s="20" t="s">
        <v>68</v>
      </c>
    </row>
    <row r="140" ht="20.25" spans="1:5">
      <c r="A140" s="15"/>
      <c r="B140" s="20" t="s">
        <v>50</v>
      </c>
      <c r="C140" s="26"/>
      <c r="D140" s="27"/>
      <c r="E140" s="28"/>
    </row>
    <row r="141" ht="20.25" customHeight="1" spans="1:5">
      <c r="A141" s="9">
        <v>2.2</v>
      </c>
      <c r="B141" s="33" t="s">
        <v>197</v>
      </c>
      <c r="C141" s="34"/>
      <c r="D141" s="34"/>
      <c r="E141" s="35"/>
    </row>
    <row r="142" ht="20.25" spans="1:5">
      <c r="A142" s="15"/>
      <c r="B142" s="16" t="s">
        <v>36</v>
      </c>
      <c r="C142" s="20" t="s">
        <v>194</v>
      </c>
      <c r="D142" s="20">
        <f>24+13+10+50</f>
        <v>97</v>
      </c>
      <c r="E142" s="20" t="s">
        <v>198</v>
      </c>
    </row>
    <row r="143" ht="20.25" spans="1:5">
      <c r="A143" s="15"/>
      <c r="B143" s="16" t="s">
        <v>38</v>
      </c>
      <c r="C143" s="20" t="s">
        <v>199</v>
      </c>
      <c r="D143" s="20">
        <f>D142</f>
        <v>97</v>
      </c>
      <c r="E143" s="20" t="s">
        <v>198</v>
      </c>
    </row>
    <row r="144" ht="20.25" spans="1:5">
      <c r="A144" s="15"/>
      <c r="B144" s="36" t="s">
        <v>50</v>
      </c>
      <c r="C144" s="26"/>
      <c r="D144" s="27"/>
      <c r="E144" s="28"/>
    </row>
    <row r="145" ht="20.25" customHeight="1" spans="1:5">
      <c r="A145" s="9">
        <v>2.3</v>
      </c>
      <c r="B145" s="33" t="s">
        <v>200</v>
      </c>
      <c r="C145" s="34"/>
      <c r="D145" s="34"/>
      <c r="E145" s="35"/>
    </row>
    <row r="146" ht="20.25" spans="1:5">
      <c r="A146" s="15"/>
      <c r="B146" s="16" t="s">
        <v>201</v>
      </c>
      <c r="C146" s="20" t="s">
        <v>194</v>
      </c>
      <c r="D146" s="20">
        <f>11+9+17</f>
        <v>37</v>
      </c>
      <c r="E146" s="20" t="s">
        <v>198</v>
      </c>
    </row>
    <row r="147" ht="40.5" spans="1:5">
      <c r="A147" s="15"/>
      <c r="B147" s="16" t="s">
        <v>202</v>
      </c>
      <c r="C147" s="20" t="s">
        <v>203</v>
      </c>
      <c r="D147" s="20">
        <f>D146</f>
        <v>37</v>
      </c>
      <c r="E147" s="20" t="s">
        <v>198</v>
      </c>
    </row>
    <row r="148" ht="20.25" customHeight="1" spans="1:5">
      <c r="A148" s="9">
        <v>2.4</v>
      </c>
      <c r="B148" s="33" t="s">
        <v>204</v>
      </c>
      <c r="C148" s="34"/>
      <c r="D148" s="34"/>
      <c r="E148" s="35"/>
    </row>
    <row r="149" ht="20.25" spans="1:5">
      <c r="A149" s="15"/>
      <c r="B149" s="16" t="s">
        <v>205</v>
      </c>
      <c r="C149" s="20" t="s">
        <v>194</v>
      </c>
      <c r="D149" s="20">
        <v>16</v>
      </c>
      <c r="E149" s="20" t="s">
        <v>198</v>
      </c>
    </row>
    <row r="150" ht="20.25" spans="1:5">
      <c r="A150" s="15"/>
      <c r="B150" s="16" t="s">
        <v>206</v>
      </c>
      <c r="C150" s="20" t="s">
        <v>207</v>
      </c>
      <c r="D150" s="20">
        <f>D149</f>
        <v>16</v>
      </c>
      <c r="E150" s="20" t="s">
        <v>198</v>
      </c>
    </row>
    <row r="151" ht="20.25" customHeight="1" spans="1:5">
      <c r="A151" s="9">
        <v>2.5</v>
      </c>
      <c r="B151" s="33" t="s">
        <v>208</v>
      </c>
      <c r="C151" s="34"/>
      <c r="D151" s="34"/>
      <c r="E151" s="35"/>
    </row>
    <row r="152" ht="20.25" spans="1:5">
      <c r="A152" s="15"/>
      <c r="B152" s="16" t="s">
        <v>209</v>
      </c>
      <c r="C152" s="20" t="s">
        <v>194</v>
      </c>
      <c r="D152" s="20">
        <v>2</v>
      </c>
      <c r="E152" s="20" t="s">
        <v>198</v>
      </c>
    </row>
    <row r="153" ht="20.25" spans="1:5">
      <c r="A153" s="15"/>
      <c r="B153" s="16" t="s">
        <v>210</v>
      </c>
      <c r="C153" s="20" t="s">
        <v>211</v>
      </c>
      <c r="D153" s="20">
        <v>2</v>
      </c>
      <c r="E153" s="20" t="s">
        <v>198</v>
      </c>
    </row>
    <row r="154" ht="18.75" spans="1:5">
      <c r="A154" s="31">
        <v>3</v>
      </c>
      <c r="B154" s="37" t="s">
        <v>212</v>
      </c>
      <c r="C154" s="32"/>
      <c r="D154" s="32"/>
      <c r="E154" s="32"/>
    </row>
    <row r="155" ht="20.25" customHeight="1" spans="1:5">
      <c r="A155" s="9">
        <v>3.1</v>
      </c>
      <c r="B155" s="33" t="s">
        <v>213</v>
      </c>
      <c r="C155" s="34"/>
      <c r="D155" s="34"/>
      <c r="E155" s="35"/>
    </row>
    <row r="156" ht="40.5" spans="1:5">
      <c r="A156" s="15"/>
      <c r="B156" s="16" t="s">
        <v>44</v>
      </c>
      <c r="C156" s="20" t="s">
        <v>214</v>
      </c>
      <c r="D156" s="20">
        <v>1</v>
      </c>
      <c r="E156" s="20" t="s">
        <v>25</v>
      </c>
    </row>
    <row r="157" ht="25.5" spans="1:5">
      <c r="A157" s="6" t="s">
        <v>215</v>
      </c>
      <c r="B157" s="6"/>
      <c r="C157" s="6"/>
      <c r="D157" s="6"/>
      <c r="E157" s="6"/>
    </row>
    <row r="158" ht="18.75" spans="1:5">
      <c r="A158" s="31">
        <v>1</v>
      </c>
      <c r="B158" s="32" t="s">
        <v>216</v>
      </c>
      <c r="C158" s="32"/>
      <c r="D158" s="32"/>
      <c r="E158" s="32"/>
    </row>
    <row r="159" ht="20.25" customHeight="1" spans="1:5">
      <c r="A159" s="9">
        <v>1.1</v>
      </c>
      <c r="B159" s="33" t="s">
        <v>217</v>
      </c>
      <c r="C159" s="34"/>
      <c r="D159" s="34"/>
      <c r="E159" s="35"/>
    </row>
    <row r="160" ht="40.5" spans="1:5">
      <c r="A160" s="38"/>
      <c r="B160" s="16" t="s">
        <v>183</v>
      </c>
      <c r="C160" s="20" t="s">
        <v>218</v>
      </c>
      <c r="D160" s="20">
        <v>1</v>
      </c>
      <c r="E160" s="20" t="s">
        <v>25</v>
      </c>
    </row>
    <row r="161" ht="18.75" spans="1:5">
      <c r="A161" s="31">
        <v>2</v>
      </c>
      <c r="B161" s="32" t="s">
        <v>219</v>
      </c>
      <c r="C161" s="32"/>
      <c r="D161" s="32"/>
      <c r="E161" s="32"/>
    </row>
    <row r="162" ht="20.25" customHeight="1" spans="1:5">
      <c r="A162" s="9">
        <v>2.1</v>
      </c>
      <c r="B162" s="33" t="s">
        <v>220</v>
      </c>
      <c r="C162" s="34"/>
      <c r="D162" s="34"/>
      <c r="E162" s="35"/>
    </row>
    <row r="163" ht="20.25" spans="1:5">
      <c r="A163" s="39"/>
      <c r="B163" s="16" t="s">
        <v>193</v>
      </c>
      <c r="C163" s="20" t="s">
        <v>221</v>
      </c>
      <c r="D163" s="20">
        <v>1</v>
      </c>
      <c r="E163" s="20" t="s">
        <v>25</v>
      </c>
    </row>
    <row r="164" ht="18.75" spans="1:5">
      <c r="A164" s="39"/>
      <c r="B164" s="40" t="s">
        <v>50</v>
      </c>
      <c r="C164" s="41"/>
      <c r="D164" s="42"/>
      <c r="E164" s="43"/>
    </row>
    <row r="165" ht="25.5" spans="1:5">
      <c r="A165" s="6" t="s">
        <v>222</v>
      </c>
      <c r="B165" s="6"/>
      <c r="C165" s="6"/>
      <c r="D165" s="6"/>
      <c r="E165" s="6"/>
    </row>
    <row r="166" ht="18.75" spans="1:5">
      <c r="A166" s="31">
        <v>1</v>
      </c>
      <c r="B166" s="32" t="s">
        <v>223</v>
      </c>
      <c r="C166" s="32"/>
      <c r="D166" s="32"/>
      <c r="E166" s="32"/>
    </row>
    <row r="167" ht="20.25" spans="1:5">
      <c r="A167" s="39"/>
      <c r="B167" s="16">
        <v>1.1</v>
      </c>
      <c r="C167" s="20" t="s">
        <v>224</v>
      </c>
      <c r="D167" s="20">
        <v>1</v>
      </c>
      <c r="E167" s="20" t="s">
        <v>25</v>
      </c>
    </row>
    <row r="168" ht="20.25" spans="1:5">
      <c r="A168" s="39"/>
      <c r="B168" s="16">
        <v>1.2</v>
      </c>
      <c r="C168" s="20" t="s">
        <v>225</v>
      </c>
      <c r="D168" s="20">
        <v>1</v>
      </c>
      <c r="E168" s="20" t="s">
        <v>25</v>
      </c>
    </row>
    <row r="169" ht="20.25" customHeight="1" spans="1:5">
      <c r="A169" s="31" t="s">
        <v>226</v>
      </c>
      <c r="B169" s="32" t="s">
        <v>227</v>
      </c>
      <c r="C169" s="32"/>
      <c r="D169" s="32"/>
      <c r="E169" s="32"/>
    </row>
    <row r="170" ht="20.25" spans="1:5">
      <c r="A170" s="39"/>
      <c r="B170" s="20"/>
      <c r="C170" s="20" t="s">
        <v>228</v>
      </c>
      <c r="D170" s="20">
        <v>2</v>
      </c>
      <c r="E170" s="20" t="s">
        <v>25</v>
      </c>
    </row>
    <row r="171" ht="20.25" customHeight="1" spans="1:5">
      <c r="A171" s="31" t="s">
        <v>229</v>
      </c>
      <c r="B171" s="32" t="s">
        <v>230</v>
      </c>
      <c r="C171" s="32"/>
      <c r="D171" s="32"/>
      <c r="E171" s="32"/>
    </row>
    <row r="172" ht="20.25" spans="1:5">
      <c r="A172" s="39"/>
      <c r="B172" s="44"/>
      <c r="C172" s="20" t="s">
        <v>231</v>
      </c>
      <c r="D172" s="20">
        <v>3</v>
      </c>
      <c r="E172" s="20" t="s">
        <v>25</v>
      </c>
    </row>
    <row r="173" ht="20.25" customHeight="1" spans="1:5">
      <c r="A173" s="31" t="s">
        <v>232</v>
      </c>
      <c r="B173" s="32" t="s">
        <v>233</v>
      </c>
      <c r="C173" s="32"/>
      <c r="D173" s="32"/>
      <c r="E173" s="32"/>
    </row>
    <row r="174" ht="20.25" spans="1:5">
      <c r="A174" s="39"/>
      <c r="B174" s="44"/>
      <c r="C174" s="20" t="s">
        <v>228</v>
      </c>
      <c r="D174" s="20">
        <v>1</v>
      </c>
      <c r="E174" s="20" t="s">
        <v>25</v>
      </c>
    </row>
    <row r="175" ht="20.25" customHeight="1" spans="1:5">
      <c r="A175" s="31" t="s">
        <v>234</v>
      </c>
      <c r="B175" s="32" t="s">
        <v>235</v>
      </c>
      <c r="C175" s="32"/>
      <c r="D175" s="32"/>
      <c r="E175" s="32"/>
    </row>
    <row r="176" ht="20.25" spans="1:5">
      <c r="A176" s="39"/>
      <c r="B176" s="44"/>
      <c r="C176" s="20" t="s">
        <v>236</v>
      </c>
      <c r="D176" s="20">
        <v>1</v>
      </c>
      <c r="E176" s="20" t="s">
        <v>25</v>
      </c>
    </row>
    <row r="177" ht="20.25" customHeight="1" spans="1:5">
      <c r="A177" s="31" t="s">
        <v>237</v>
      </c>
      <c r="B177" s="32" t="s">
        <v>238</v>
      </c>
      <c r="C177" s="32"/>
      <c r="D177" s="32"/>
      <c r="E177" s="32"/>
    </row>
    <row r="178" ht="20.25" spans="1:5">
      <c r="A178" s="39"/>
      <c r="B178" s="16">
        <v>6.1</v>
      </c>
      <c r="C178" s="20" t="s">
        <v>239</v>
      </c>
      <c r="D178" s="20">
        <v>5</v>
      </c>
      <c r="E178" s="20" t="s">
        <v>25</v>
      </c>
    </row>
    <row r="179" ht="20.25" spans="1:5">
      <c r="A179" s="39"/>
      <c r="B179" s="16">
        <v>6.2</v>
      </c>
      <c r="C179" s="20" t="s">
        <v>240</v>
      </c>
      <c r="D179" s="20">
        <f>4.8</f>
        <v>4.8</v>
      </c>
      <c r="E179" s="20" t="s">
        <v>20</v>
      </c>
    </row>
    <row r="180" ht="25.5" spans="1:5">
      <c r="A180" s="6" t="s">
        <v>7</v>
      </c>
      <c r="B180" s="6"/>
      <c r="C180" s="6"/>
      <c r="D180" s="6"/>
      <c r="E180" s="6"/>
    </row>
  </sheetData>
  <mergeCells count="86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1:E11"/>
    <mergeCell ref="B12:E12"/>
    <mergeCell ref="A18:E18"/>
    <mergeCell ref="B19:E19"/>
    <mergeCell ref="B24:E24"/>
    <mergeCell ref="B25:E25"/>
    <mergeCell ref="B29:E29"/>
    <mergeCell ref="B30:E30"/>
    <mergeCell ref="C35:E35"/>
    <mergeCell ref="B36:E36"/>
    <mergeCell ref="C40:E40"/>
    <mergeCell ref="B41:E41"/>
    <mergeCell ref="C45:E45"/>
    <mergeCell ref="B46:E46"/>
    <mergeCell ref="C50:E50"/>
    <mergeCell ref="B51:E51"/>
    <mergeCell ref="B52:E52"/>
    <mergeCell ref="C55:E55"/>
    <mergeCell ref="B56:E56"/>
    <mergeCell ref="C58:E58"/>
    <mergeCell ref="C60:E60"/>
    <mergeCell ref="B62:E62"/>
    <mergeCell ref="C64:E64"/>
    <mergeCell ref="B65:E65"/>
    <mergeCell ref="B70:E70"/>
    <mergeCell ref="B72:E72"/>
    <mergeCell ref="B76:E76"/>
    <mergeCell ref="C79:E79"/>
    <mergeCell ref="B80:E80"/>
    <mergeCell ref="B81:E81"/>
    <mergeCell ref="B85:E85"/>
    <mergeCell ref="C88:E88"/>
    <mergeCell ref="B89:E89"/>
    <mergeCell ref="B97:C97"/>
    <mergeCell ref="B98:C98"/>
    <mergeCell ref="B99:E99"/>
    <mergeCell ref="B100:E100"/>
    <mergeCell ref="C104:E104"/>
    <mergeCell ref="B105:E105"/>
    <mergeCell ref="C109:E109"/>
    <mergeCell ref="B110:E110"/>
    <mergeCell ref="B114:E114"/>
    <mergeCell ref="B117:E117"/>
    <mergeCell ref="B118:E118"/>
    <mergeCell ref="C122:E122"/>
    <mergeCell ref="B123:E123"/>
    <mergeCell ref="B124:E124"/>
    <mergeCell ref="C128:E128"/>
    <mergeCell ref="A129:E129"/>
    <mergeCell ref="B130:E130"/>
    <mergeCell ref="C132:E132"/>
    <mergeCell ref="B133:E133"/>
    <mergeCell ref="C135:E135"/>
    <mergeCell ref="B136:E136"/>
    <mergeCell ref="B137:E137"/>
    <mergeCell ref="C140:E140"/>
    <mergeCell ref="B141:E141"/>
    <mergeCell ref="C144:E144"/>
    <mergeCell ref="B145:E145"/>
    <mergeCell ref="B148:E148"/>
    <mergeCell ref="B151:E151"/>
    <mergeCell ref="B154:E154"/>
    <mergeCell ref="B155:E155"/>
    <mergeCell ref="A157:E157"/>
    <mergeCell ref="B158:E158"/>
    <mergeCell ref="B159:E159"/>
    <mergeCell ref="B161:E161"/>
    <mergeCell ref="B162:E162"/>
    <mergeCell ref="C164:E164"/>
    <mergeCell ref="A165:E165"/>
    <mergeCell ref="B166:E166"/>
    <mergeCell ref="B169:E169"/>
    <mergeCell ref="B171:E171"/>
    <mergeCell ref="B173:E173"/>
    <mergeCell ref="B175:E175"/>
    <mergeCell ref="B177:E177"/>
    <mergeCell ref="A180:E18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Katherine</cp:lastModifiedBy>
  <cp:revision>1</cp:revision>
  <dcterms:created xsi:type="dcterms:W3CDTF">2006-09-13T11:21:00Z</dcterms:created>
  <cp:lastPrinted>2024-04-29T08:49:00Z</cp:lastPrinted>
  <dcterms:modified xsi:type="dcterms:W3CDTF">2024-04-30T03:32:34Z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KSOReadingLayout">
    <vt:bool>true</vt:bool>
  </property>
  <property fmtid="{D5CDD505-2E9C-101B-9397-08002B2CF9AE}" pid="4" name="ICV">
    <vt:lpwstr>737CC5BBBC70485AA6B181DF3EB20CC5_13</vt:lpwstr>
  </property>
</Properties>
</file>